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50C725FE-FF88-4155-822D-FB3FBDE8E385}" xr6:coauthVersionLast="47" xr6:coauthVersionMax="47" xr10:uidLastSave="{00000000-0000-0000-0000-000000000000}"/>
  <bookViews>
    <workbookView xWindow="2400" yWindow="3765" windowWidth="23475" windowHeight="11505" activeTab="1" xr2:uid="{2953C65F-0E08-4730-A255-65FF06E41424}"/>
  </bookViews>
  <sheets>
    <sheet name="WB! Status" sheetId="31" r:id="rId1"/>
    <sheet name="Distillation Curve" sheetId="1" r:id="rId2"/>
  </sheets>
  <externalReferences>
    <externalReference r:id="rId3"/>
  </externalReferences>
  <definedNames>
    <definedName name="DD" hidden="1">{"'Run Model'!$A$1:$K$29","'Run Model'!$A$1:$K$29"}</definedName>
    <definedName name="HTML_CodePage" hidden="1">1252</definedName>
    <definedName name="HTML_Control" hidden="1">{"'Run Model'!$A$1:$K$29","'Run Model'!$A$1:$K$29"}</definedName>
    <definedName name="HTML_Description" hidden="1">"Main Menu"</definedName>
    <definedName name="HTML_Email" hidden="1">"nbrd@chevron.com"</definedName>
    <definedName name="HTML_Header" hidden="1">"Field Configuration &amp; Facilities Selection Tool"</definedName>
    <definedName name="HTML_LastUpdate" hidden="1">"1/5/2000"</definedName>
    <definedName name="HTML_LineAfter" hidden="1">TRUE</definedName>
    <definedName name="HTML_LineBefore" hidden="1">TRUE</definedName>
    <definedName name="HTML_Name" hidden="1">"Annie Brady"</definedName>
    <definedName name="HTML_OBDlg2" hidden="1">TRUE</definedName>
    <definedName name="HTML_OBDlg4" hidden="1">TRUE</definedName>
    <definedName name="HTML_OS" hidden="1">0</definedName>
    <definedName name="HTML_PathFile" hidden="1">"N:\HelpHTML.htm"</definedName>
    <definedName name="HTML_Title" hidden="1">"FieldOptR20"</definedName>
    <definedName name="WBLSALM">1</definedName>
    <definedName name="WBMIN">'Distillation Curve'!$Z$5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B25" i="1"/>
  <c r="B24" i="1"/>
  <c r="B23" i="1"/>
  <c r="B22" i="1"/>
  <c r="B21" i="1"/>
  <c r="E21" i="1" l="1"/>
  <c r="E22" i="1"/>
  <c r="E23" i="1"/>
  <c r="E24" i="1"/>
  <c r="E25" i="1"/>
  <c r="E26" i="1"/>
  <c r="D26" i="1" l="1"/>
  <c r="D25" i="1"/>
  <c r="D24" i="1"/>
  <c r="D22" i="1"/>
  <c r="D21" i="1"/>
  <c r="D23" i="1"/>
  <c r="C24" i="1"/>
  <c r="C22" i="1"/>
  <c r="C21" i="1"/>
  <c r="C23" i="1"/>
  <c r="C25" i="1"/>
  <c r="C26" i="1"/>
  <c r="W7" i="1" l="1"/>
  <c r="Z5" i="1"/>
  <c r="X7" i="1"/>
</calcChain>
</file>

<file path=xl/sharedStrings.xml><?xml version="1.0" encoding="utf-8"?>
<sst xmlns="http://schemas.openxmlformats.org/spreadsheetml/2006/main" count="102" uniqueCount="95">
  <si>
    <t>Butane</t>
  </si>
  <si>
    <t>Toluene</t>
  </si>
  <si>
    <t>MX</t>
  </si>
  <si>
    <t>Alky</t>
  </si>
  <si>
    <t>Iso</t>
  </si>
  <si>
    <t>V CPL</t>
  </si>
  <si>
    <t>M CPL</t>
  </si>
  <si>
    <t>Euro</t>
  </si>
  <si>
    <t>HRC Catgas</t>
  </si>
  <si>
    <t>A CPL</t>
  </si>
  <si>
    <t>Targa Sweet</t>
  </si>
  <si>
    <t>HS Targa</t>
  </si>
  <si>
    <t>Hvy Raff</t>
  </si>
  <si>
    <t>Lt Raff</t>
  </si>
  <si>
    <t>HVN</t>
  </si>
  <si>
    <t>Calci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</si>
  <si>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</si>
  <si>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</si>
  <si>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</si>
  <si>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20         Unlimited</t>
  </si>
  <si>
    <t xml:space="preserve">         Continuous                    20</t>
  </si>
  <si>
    <t xml:space="preserve">         Free                           0</t>
  </si>
  <si>
    <t xml:space="preserve">         Integers/Binaries            0/0         Unlimited</t>
  </si>
  <si>
    <t xml:space="preserve">       Formulas                         1</t>
  </si>
  <si>
    <t xml:space="preserve">     Strings                            0</t>
  </si>
  <si>
    <t xml:space="preserve">   Nonlinears/Quadratics              0/0         Unlimited</t>
  </si>
  <si>
    <t xml:space="preserve"> MODEL TYPE:</t>
  </si>
  <si>
    <t>Linear (Linear Program)</t>
  </si>
  <si>
    <t xml:space="preserve"> SOLUTION STATUS:      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</si>
  <si>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</si>
  <si>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</si>
  <si>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</si>
  <si>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</si>
  <si>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</si>
  <si>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</si>
  <si>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</si>
  <si>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</si>
  <si>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</si>
  <si>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</si>
  <si>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</si>
  <si>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</si>
  <si>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</si>
  <si>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</si>
  <si>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</si>
  <si>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</si>
  <si>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</si>
  <si>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</si>
  <si>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>Total</t>
  </si>
  <si>
    <t xml:space="preserve">  Must sum to 1.</t>
  </si>
  <si>
    <t>Temperatures in degrees F at which various fractions boil off at atmospheric pressure.</t>
  </si>
  <si>
    <t>Diff</t>
  </si>
  <si>
    <t>Weighted Price:</t>
  </si>
  <si>
    <t xml:space="preserve"> - linus@lindo.com - 64-bit  -</t>
  </si>
  <si>
    <t xml:space="preserve">     Constraints                        7         Unlimited</t>
  </si>
  <si>
    <t xml:space="preserve"> NON-DEFAULT SETTINGS:</t>
  </si>
  <si>
    <t xml:space="preserve">   Assume Linear Method Support:   On</t>
  </si>
  <si>
    <t xml:space="preserve">Price: </t>
  </si>
  <si>
    <t xml:space="preserve">Rec Frac:  </t>
  </si>
  <si>
    <t>Because of the complicated SUMIFS,</t>
  </si>
  <si>
    <t>you may want to use the Assume Linear method, click on</t>
  </si>
  <si>
    <t xml:space="preserve">   What'sBest!  |  Optionss |  Linear solver  |  Assume Linear</t>
  </si>
  <si>
    <t xml:space="preserve">   Coefficients                       131</t>
  </si>
  <si>
    <t>Optimizing a Distilation/Boiloff Curve with a Linear Model in What'sBest!</t>
  </si>
  <si>
    <t>Available Components, which themselves are blends with different  boiling points.</t>
  </si>
  <si>
    <t>Target fractions</t>
  </si>
  <si>
    <t xml:space="preserve">    You can check the formulae by putting the entire fraction</t>
  </si>
  <si>
    <t xml:space="preserve">    of the blend in one component such as Alky.</t>
  </si>
  <si>
    <t xml:space="preserve">  &lt;&lt;==Minimize</t>
  </si>
  <si>
    <t>0 Hours  0 Minutes  1 Seconds</t>
  </si>
  <si>
    <t>Target temp</t>
  </si>
  <si>
    <t>boiled off</t>
  </si>
  <si>
    <t>Target frac</t>
  </si>
  <si>
    <t>Actual frac</t>
  </si>
  <si>
    <t xml:space="preserve">  The formulae for Actual frac boiled off are the key formulae.</t>
  </si>
  <si>
    <t>at Targ temp</t>
  </si>
  <si>
    <t>Max(or target)</t>
  </si>
  <si>
    <t xml:space="preserve">  We want to find a blend of ingredients so that as the temperaturature is raised, the fraction of the blend that boils off at standard pressure, does not exceed a target fraction at specified temperatures.</t>
  </si>
  <si>
    <t>Reform</t>
  </si>
  <si>
    <t xml:space="preserve"> What'sBest!® 19.0.1.0 (Feb 23, 2024) - Lib.:15.0.6099.153 - 64-bit - Status Report -</t>
  </si>
  <si>
    <t xml:space="preserve">   Total Cells                        224</t>
  </si>
  <si>
    <t xml:space="preserve">     Numerics                         217</t>
  </si>
  <si>
    <t xml:space="preserve">       Constants                      196</t>
  </si>
  <si>
    <t>GLOBALLY OPTIMAL (see messages below)</t>
  </si>
  <si>
    <t xml:space="preserve"> ERROR / WARNING MESSAGES:</t>
  </si>
  <si>
    <t xml:space="preserve"> ***WARNING***</t>
  </si>
  <si>
    <t xml:space="preserve">   Trial/Temporary License Key.</t>
  </si>
  <si>
    <t>Keywords:  Assume linear, Blending, Boiling point, Butane, Distillation, Excel, Fuel, Gasoline, Toluene, Volatility, What'sBest!</t>
  </si>
  <si>
    <t>Flx 1</t>
  </si>
  <si>
    <t>Flx 2</t>
  </si>
  <si>
    <t>Flx 3</t>
  </si>
  <si>
    <t xml:space="preserve">Available components:  </t>
  </si>
  <si>
    <t xml:space="preserve">   Minimum coefficient value:        0.1  on Distillation Curve!V7</t>
  </si>
  <si>
    <t xml:space="preserve">   Minimum coefficient in formula:   Distillation Curve!C23</t>
  </si>
  <si>
    <t xml:space="preserve">   Maximum coefficient value:        185  on Distillation Curve!G7</t>
  </si>
  <si>
    <t xml:space="preserve">   Maximum coefficient in formula:   Distillation Curve!Z5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</si>
</sst>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##############"/>
    <numFmt numFmtId="166" formatCode="mmm\ dd\,\ yyyy"/>
    <numFmt numFmtId="167" formatCode="hh:mm\ AM/PM"/>
    <numFmt numFmtId="168" formatCode="0.0000"/>
    <numFmt numFmtId="169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sz val="11"/>
      <color rgb="FF3F3F76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3" borderId="1" applyNumberFormat="0" applyFont="0" applyAlignment="0" applyProtection="0"/>
    <xf numFmtId="0" fontId="10" fillId="4" borderId="2" applyNumberFormat="0" applyAlignment="0" applyProtection="0"/>
  </cellStyleXfs>
  <cellXfs count="22">
    <xf numFmtId="0" fontId="0" fillId="0" borderId="0" xfId="0"/>
    <xf numFmtId="0" fontId="0" fillId="0" borderId="0" xfId="0" applyAlignment="1">
      <alignment horizontal="right"/>
    </xf>
    <xf numFmtId="0" fontId="3" fillId="0" borderId="0" xfId="1"/>
    <xf numFmtId="0" fontId="1" fillId="2" borderId="0" xfId="3">
      <protection locked="0"/>
    </xf>
    <xf numFmtId="0" fontId="0" fillId="0" borderId="0" xfId="0" applyAlignment="1" applyProtection="1">
      <alignment horizontal="center"/>
      <protection locked="0"/>
    </xf>
    <xf numFmtId="0" fontId="6" fillId="0" borderId="0" xfId="0" applyFont="1"/>
    <xf numFmtId="166" fontId="6" fillId="0" borderId="0" xfId="0" applyNumberFormat="1" applyFont="1" applyAlignment="1">
      <alignment horizontal="left"/>
    </xf>
    <xf numFmtId="167" fontId="6" fillId="0" borderId="0" xfId="0" applyNumberFormat="1" applyFont="1" applyAlignment="1">
      <alignment horizontal="left"/>
    </xf>
    <xf numFmtId="0" fontId="7" fillId="0" borderId="0" xfId="0" applyFont="1"/>
    <xf numFmtId="165" fontId="6" fillId="0" borderId="0" xfId="0" applyNumberFormat="1" applyFont="1" applyAlignment="1">
      <alignment horizontal="left"/>
    </xf>
    <xf numFmtId="2" fontId="0" fillId="0" borderId="0" xfId="0" applyNumberFormat="1"/>
    <xf numFmtId="0" fontId="0" fillId="0" borderId="0" xfId="0" applyAlignment="1">
      <alignment horizontal="center"/>
    </xf>
    <xf numFmtId="2" fontId="8" fillId="3" borderId="1" xfId="4" applyNumberFormat="1" applyFont="1"/>
    <xf numFmtId="164" fontId="4" fillId="3" borderId="1" xfId="4" applyNumberFormat="1" applyFont="1" applyAlignment="1">
      <alignment horizontal="center"/>
    </xf>
    <xf numFmtId="2" fontId="0" fillId="3" borderId="1" xfId="4" applyNumberFormat="1" applyFont="1" applyAlignment="1">
      <alignment horizontal="right"/>
    </xf>
    <xf numFmtId="2" fontId="0" fillId="3" borderId="1" xfId="4" applyNumberFormat="1" applyFont="1"/>
    <xf numFmtId="0" fontId="9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left"/>
    </xf>
    <xf numFmtId="164" fontId="4" fillId="3" borderId="1" xfId="4" applyNumberFormat="1" applyFont="1" applyAlignment="1">
      <alignment horizontal="right"/>
    </xf>
    <xf numFmtId="168" fontId="10" fillId="4" borderId="2" xfId="5" applyNumberFormat="1"/>
    <xf numFmtId="169" fontId="5" fillId="0" borderId="0" xfId="2" applyNumberFormat="1" applyFont="1" applyAlignment="1">
      <alignment horizontal="center"/>
      <protection locked="0"/>
    </xf>
  </cellXfs>
  <cellStyles count="6">
    <cellStyle name="Adjustable" xfId="2" xr:uid="{C316AF1F-D496-4041-AE30-6C8310B0750F}"/>
    <cellStyle name="Best" xfId="3" xr:uid="{AE02D6F6-6995-453F-8759-C8C94FF121F4}"/>
    <cellStyle name="Hyperlink" xfId="1" builtinId="8"/>
    <cellStyle name="Normal" xfId="0" builtinId="0"/>
    <cellStyle name="Note" xfId="4" builtinId="10"/>
    <cellStyle name="Output" xfId="5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39795-8D31-4939-AE7D-94793FF319D0}">
  <dimension ref="A1:C64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5" t="s">
        <v>78</v>
      </c>
      <c r="B1" s="5"/>
      <c r="C1" s="5"/>
    </row>
    <row r="2" spans="1:3" x14ac:dyDescent="0.25">
      <c r="A2" s="5" t="s">
        <v>52</v>
      </c>
      <c r="B2" s="5"/>
      <c r="C2" s="5"/>
    </row>
    <row r="3" spans="1:3" x14ac:dyDescent="0.25">
      <c r="A3" s="5"/>
      <c r="B3" s="5"/>
      <c r="C3" s="5"/>
    </row>
    <row r="4" spans="1:3" x14ac:dyDescent="0.25">
      <c r="A4" s="5" t="s">
        <v>46</v>
      </c>
      <c r="B4" s="6">
        <v>45373.592048611114</v>
      </c>
      <c r="C4" s="7">
        <v>45373.592048611114</v>
      </c>
    </row>
    <row r="5" spans="1:3" x14ac:dyDescent="0.25">
      <c r="A5" s="5"/>
      <c r="B5" s="5"/>
      <c r="C5" s="5"/>
    </row>
    <row r="6" spans="1:3" x14ac:dyDescent="0.25">
      <c r="A6" s="5"/>
      <c r="B6" s="5"/>
      <c r="C6" s="5"/>
    </row>
    <row r="7" spans="1:3" x14ac:dyDescent="0.25">
      <c r="A7" s="5" t="s">
        <v>16</v>
      </c>
      <c r="B7" s="5"/>
      <c r="C7" s="5"/>
    </row>
    <row r="8" spans="1:3" x14ac:dyDescent="0.25">
      <c r="A8" s="5"/>
      <c r="B8" s="5"/>
      <c r="C8" s="5"/>
    </row>
    <row r="9" spans="1:3" x14ac:dyDescent="0.25">
      <c r="A9" s="5" t="s">
        <v>17</v>
      </c>
      <c r="B9" s="5"/>
      <c r="C9" s="5"/>
    </row>
    <row r="10" spans="1:3" x14ac:dyDescent="0.25">
      <c r="A10" s="5" t="s">
        <v>18</v>
      </c>
      <c r="B10" s="5"/>
      <c r="C10" s="5"/>
    </row>
    <row r="11" spans="1:3" x14ac:dyDescent="0.25">
      <c r="A11" s="5" t="s">
        <v>79</v>
      </c>
      <c r="B11" s="5"/>
      <c r="C11" s="5"/>
    </row>
    <row r="12" spans="1:3" x14ac:dyDescent="0.25">
      <c r="A12" s="5" t="s">
        <v>80</v>
      </c>
      <c r="B12" s="5"/>
      <c r="C12" s="5"/>
    </row>
    <row r="13" spans="1:3" x14ac:dyDescent="0.25">
      <c r="A13" s="5" t="s">
        <v>19</v>
      </c>
      <c r="B13" s="5"/>
      <c r="C13" s="5"/>
    </row>
    <row r="14" spans="1:3" x14ac:dyDescent="0.25">
      <c r="A14" s="5" t="s">
        <v>20</v>
      </c>
      <c r="B14" s="5"/>
      <c r="C14" s="5"/>
    </row>
    <row r="15" spans="1:3" x14ac:dyDescent="0.25">
      <c r="A15" s="5" t="s">
        <v>21</v>
      </c>
      <c r="B15" s="5"/>
      <c r="C15" s="5"/>
    </row>
    <row r="16" spans="1:3" x14ac:dyDescent="0.25">
      <c r="A16" s="5" t="s">
        <v>22</v>
      </c>
      <c r="B16" s="5"/>
      <c r="C16" s="5"/>
    </row>
    <row r="17" spans="1:3" x14ac:dyDescent="0.25">
      <c r="A17" s="5" t="s">
        <v>81</v>
      </c>
      <c r="B17" s="5"/>
      <c r="C17" s="5"/>
    </row>
    <row r="18" spans="1:3" x14ac:dyDescent="0.25">
      <c r="A18" s="5" t="s">
        <v>23</v>
      </c>
      <c r="B18" s="5"/>
      <c r="C18" s="5"/>
    </row>
    <row r="19" spans="1:3" x14ac:dyDescent="0.25">
      <c r="A19" s="5" t="s">
        <v>24</v>
      </c>
      <c r="B19" s="5"/>
      <c r="C19" s="5"/>
    </row>
    <row r="20" spans="1:3" x14ac:dyDescent="0.25">
      <c r="A20" s="5" t="s">
        <v>53</v>
      </c>
      <c r="B20" s="5"/>
      <c r="C20" s="5"/>
    </row>
    <row r="21" spans="1:3" x14ac:dyDescent="0.25">
      <c r="A21" s="5" t="s">
        <v>25</v>
      </c>
      <c r="B21" s="5"/>
      <c r="C21" s="5"/>
    </row>
    <row r="22" spans="1:3" x14ac:dyDescent="0.25">
      <c r="A22" s="5" t="s">
        <v>61</v>
      </c>
      <c r="B22" s="5"/>
      <c r="C22" s="5"/>
    </row>
    <row r="23" spans="1:3" x14ac:dyDescent="0.25">
      <c r="A23" s="5"/>
      <c r="B23" s="5"/>
      <c r="C23" s="5"/>
    </row>
    <row r="24" spans="1:3" x14ac:dyDescent="0.25">
      <c r="A24" s="5" t="s">
        <v>91</v>
      </c>
      <c r="B24" s="5"/>
      <c r="C24" s="5"/>
    </row>
    <row r="25" spans="1:3" x14ac:dyDescent="0.25">
      <c r="A25" s="5" t="s">
        <v>92</v>
      </c>
      <c r="B25" s="5"/>
      <c r="C25" s="5"/>
    </row>
    <row r="26" spans="1:3" x14ac:dyDescent="0.25">
      <c r="A26" s="5" t="s">
        <v>93</v>
      </c>
      <c r="B26" s="5"/>
      <c r="C26" s="5"/>
    </row>
    <row r="27" spans="1:3" x14ac:dyDescent="0.25">
      <c r="A27" s="5" t="s">
        <v>94</v>
      </c>
      <c r="B27" s="5"/>
      <c r="C27" s="5"/>
    </row>
    <row r="28" spans="1:3" x14ac:dyDescent="0.25">
      <c r="A28" s="5"/>
      <c r="B28" s="5"/>
      <c r="C28" s="5"/>
    </row>
    <row r="29" spans="1:3" x14ac:dyDescent="0.25">
      <c r="A29" s="5" t="s">
        <v>26</v>
      </c>
      <c r="B29" s="5" t="s">
        <v>27</v>
      </c>
      <c r="C29" s="5"/>
    </row>
    <row r="30" spans="1:3" x14ac:dyDescent="0.25">
      <c r="A30" s="5"/>
      <c r="B30" s="5"/>
      <c r="C30" s="5"/>
    </row>
    <row r="31" spans="1:3" x14ac:dyDescent="0.25">
      <c r="A31" s="5" t="s">
        <v>28</v>
      </c>
      <c r="B31" s="8" t="s">
        <v>82</v>
      </c>
      <c r="C31" s="5"/>
    </row>
    <row r="32" spans="1:3" x14ac:dyDescent="0.25">
      <c r="A32" s="5"/>
      <c r="B32" s="5"/>
      <c r="C32" s="5"/>
    </row>
    <row r="33" spans="1:3" x14ac:dyDescent="0.25">
      <c r="A33" s="5" t="s">
        <v>29</v>
      </c>
      <c r="B33" s="9">
        <v>41.625</v>
      </c>
      <c r="C33" s="5"/>
    </row>
    <row r="34" spans="1:3" x14ac:dyDescent="0.25">
      <c r="A34" s="5"/>
      <c r="B34" s="5"/>
      <c r="C34" s="5"/>
    </row>
    <row r="35" spans="1:3" x14ac:dyDescent="0.25">
      <c r="A35" s="5" t="s">
        <v>30</v>
      </c>
      <c r="B35" s="9" t="s">
        <v>31</v>
      </c>
      <c r="C35" s="5"/>
    </row>
    <row r="36" spans="1:3" x14ac:dyDescent="0.25">
      <c r="A36" s="5"/>
      <c r="B36" s="5"/>
      <c r="C36" s="5"/>
    </row>
    <row r="37" spans="1:3" x14ac:dyDescent="0.25">
      <c r="A37" s="5" t="s">
        <v>32</v>
      </c>
      <c r="B37" s="9">
        <v>0</v>
      </c>
      <c r="C37" s="5"/>
    </row>
    <row r="38" spans="1:3" x14ac:dyDescent="0.25">
      <c r="A38" s="5"/>
      <c r="B38" s="5"/>
      <c r="C38" s="5"/>
    </row>
    <row r="39" spans="1:3" x14ac:dyDescent="0.25">
      <c r="A39" s="5" t="s">
        <v>33</v>
      </c>
      <c r="B39" s="5" t="s">
        <v>34</v>
      </c>
      <c r="C39" s="5"/>
    </row>
    <row r="40" spans="1:3" x14ac:dyDescent="0.25">
      <c r="A40" s="5"/>
      <c r="B40" s="5"/>
      <c r="C40" s="5"/>
    </row>
    <row r="41" spans="1:3" x14ac:dyDescent="0.25">
      <c r="A41" s="5" t="s">
        <v>35</v>
      </c>
      <c r="B41" s="5" t="s">
        <v>31</v>
      </c>
      <c r="C41" s="5"/>
    </row>
    <row r="42" spans="1:3" x14ac:dyDescent="0.25">
      <c r="A42" s="5"/>
      <c r="B42" s="5"/>
      <c r="C42" s="5"/>
    </row>
    <row r="43" spans="1:3" x14ac:dyDescent="0.25">
      <c r="A43" s="5" t="s">
        <v>36</v>
      </c>
      <c r="B43" s="9">
        <v>2</v>
      </c>
      <c r="C43" s="5"/>
    </row>
    <row r="44" spans="1:3" x14ac:dyDescent="0.25">
      <c r="A44" s="5"/>
      <c r="B44" s="5"/>
      <c r="C44" s="5"/>
    </row>
    <row r="45" spans="1:3" x14ac:dyDescent="0.25">
      <c r="A45" s="5" t="s">
        <v>37</v>
      </c>
      <c r="B45" s="9" t="s">
        <v>31</v>
      </c>
      <c r="C45" s="5"/>
    </row>
    <row r="46" spans="1:3" x14ac:dyDescent="0.25">
      <c r="A46" s="5"/>
      <c r="B46" s="5"/>
      <c r="C46" s="5"/>
    </row>
    <row r="47" spans="1:3" x14ac:dyDescent="0.25">
      <c r="A47" s="5" t="s">
        <v>38</v>
      </c>
      <c r="B47" s="9" t="s">
        <v>31</v>
      </c>
      <c r="C47" s="5"/>
    </row>
    <row r="48" spans="1:3" x14ac:dyDescent="0.25">
      <c r="A48" s="5"/>
      <c r="B48" s="5"/>
      <c r="C48" s="5"/>
    </row>
    <row r="49" spans="1:3" x14ac:dyDescent="0.25">
      <c r="A49" s="5" t="s">
        <v>39</v>
      </c>
      <c r="B49" s="5" t="s">
        <v>68</v>
      </c>
      <c r="C49" s="5"/>
    </row>
    <row r="50" spans="1:3" x14ac:dyDescent="0.25">
      <c r="A50" s="5" t="s">
        <v>41</v>
      </c>
      <c r="B50" s="5" t="s">
        <v>40</v>
      </c>
      <c r="C50" s="5"/>
    </row>
    <row r="51" spans="1:3" x14ac:dyDescent="0.25">
      <c r="A51" s="5" t="s">
        <v>42</v>
      </c>
      <c r="B51" s="5" t="s">
        <v>40</v>
      </c>
      <c r="C51" s="5"/>
    </row>
    <row r="52" spans="1:3" x14ac:dyDescent="0.25">
      <c r="A52" s="5" t="s">
        <v>43</v>
      </c>
      <c r="B52" s="5" t="s">
        <v>40</v>
      </c>
      <c r="C52" s="5"/>
    </row>
    <row r="53" spans="1:3" x14ac:dyDescent="0.25">
      <c r="A53" s="5" t="s">
        <v>44</v>
      </c>
      <c r="B53" s="5" t="s">
        <v>40</v>
      </c>
      <c r="C53" s="5"/>
    </row>
    <row r="54" spans="1:3" x14ac:dyDescent="0.25">
      <c r="A54" s="5"/>
      <c r="B54" s="5"/>
      <c r="C54" s="5"/>
    </row>
    <row r="55" spans="1:3" x14ac:dyDescent="0.25">
      <c r="A55" s="5" t="s">
        <v>54</v>
      </c>
      <c r="B55" s="5"/>
      <c r="C55" s="5"/>
    </row>
    <row r="56" spans="1:3" x14ac:dyDescent="0.25">
      <c r="A56" s="5"/>
      <c r="B56" s="5"/>
      <c r="C56" s="5"/>
    </row>
    <row r="57" spans="1:3" x14ac:dyDescent="0.25">
      <c r="A57" s="5" t="s">
        <v>55</v>
      </c>
      <c r="B57" s="5"/>
      <c r="C57" s="5"/>
    </row>
    <row r="58" spans="1:3" x14ac:dyDescent="0.25">
      <c r="A58" s="5"/>
      <c r="B58" s="5"/>
      <c r="C58" s="5"/>
    </row>
    <row r="59" spans="1:3" x14ac:dyDescent="0.25">
      <c r="A59" s="5" t="s">
        <v>83</v>
      </c>
      <c r="B59" s="5"/>
      <c r="C59" s="5"/>
    </row>
    <row r="60" spans="1:3" x14ac:dyDescent="0.25">
      <c r="A60" s="5"/>
      <c r="B60" s="5"/>
      <c r="C60" s="5"/>
    </row>
    <row r="61" spans="1:3" x14ac:dyDescent="0.25">
      <c r="A61" s="5" t="s">
        <v>84</v>
      </c>
      <c r="B61" s="5"/>
      <c r="C61" s="5"/>
    </row>
    <row r="62" spans="1:3" x14ac:dyDescent="0.25">
      <c r="A62" s="5" t="s">
        <v>85</v>
      </c>
      <c r="B62" s="5"/>
      <c r="C62" s="5"/>
    </row>
    <row r="63" spans="1:3" x14ac:dyDescent="0.25">
      <c r="A63" s="5"/>
      <c r="B63" s="5"/>
      <c r="C63" s="5"/>
    </row>
    <row r="64" spans="1:3" x14ac:dyDescent="0.25">
      <c r="A64" s="5" t="s">
        <v>45</v>
      </c>
      <c r="B64" s="5"/>
      <c r="C6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97176-E793-41EA-9A67-CB5BDF9204FF}">
  <sheetPr codeName="Sheet1"/>
  <dimension ref="A1:AF29"/>
  <sheetViews>
    <sheetView tabSelected="1" zoomScale="85" zoomScaleNormal="85" workbookViewId="0">
      <selection activeCell="L6" sqref="L6"/>
    </sheetView>
  </sheetViews>
  <sheetFormatPr defaultRowHeight="15" x14ac:dyDescent="0.25"/>
  <cols>
    <col min="1" max="1" width="15.85546875" customWidth="1"/>
    <col min="2" max="2" width="15.28515625" customWidth="1"/>
    <col min="3" max="3" width="10.5703125" customWidth="1"/>
    <col min="4" max="4" width="8.140625" customWidth="1"/>
    <col min="5" max="5" width="12.140625" customWidth="1"/>
    <col min="6" max="6" width="7.85546875" customWidth="1"/>
    <col min="7" max="7" width="9.28515625" customWidth="1"/>
    <col min="8" max="8" width="9.140625" customWidth="1"/>
    <col min="9" max="9" width="9.5703125" customWidth="1"/>
    <col min="10" max="10" width="7.42578125" customWidth="1"/>
    <col min="11" max="11" width="7.28515625" customWidth="1"/>
    <col min="12" max="12" width="8.140625" customWidth="1"/>
    <col min="13" max="13" width="8.7109375" customWidth="1"/>
    <col min="14" max="14" width="7.5703125" customWidth="1"/>
    <col min="15" max="15" width="10.7109375" customWidth="1"/>
    <col min="16" max="16" width="7.42578125" customWidth="1"/>
    <col min="17" max="17" width="12.28515625" customWidth="1"/>
    <col min="18" max="18" width="10.28515625" customWidth="1"/>
    <col min="19" max="19" width="8.85546875" customWidth="1"/>
    <col min="20" max="20" width="8" customWidth="1"/>
    <col min="21" max="22" width="7.5703125" customWidth="1"/>
    <col min="23" max="23" width="6" customWidth="1"/>
    <col min="24" max="24" width="10.5703125" customWidth="1"/>
    <col min="25" max="25" width="6.5703125" customWidth="1"/>
    <col min="26" max="26" width="6" customWidth="1"/>
    <col min="28" max="28" width="10.42578125" bestFit="1" customWidth="1"/>
    <col min="29" max="29" width="9.28515625" bestFit="1" customWidth="1"/>
    <col min="30" max="46" width="10.42578125" bestFit="1" customWidth="1"/>
    <col min="47" max="47" width="9.28515625" bestFit="1" customWidth="1"/>
  </cols>
  <sheetData>
    <row r="1" spans="1:32" x14ac:dyDescent="0.25">
      <c r="A1" s="17" t="s">
        <v>62</v>
      </c>
    </row>
    <row r="2" spans="1:32" x14ac:dyDescent="0.25">
      <c r="A2" s="17" t="s">
        <v>76</v>
      </c>
    </row>
    <row r="3" spans="1:32" x14ac:dyDescent="0.25">
      <c r="A3" s="17"/>
    </row>
    <row r="4" spans="1:32" x14ac:dyDescent="0.25">
      <c r="A4" s="17"/>
      <c r="B4" s="1" t="s">
        <v>90</v>
      </c>
      <c r="C4" s="11" t="s">
        <v>0</v>
      </c>
      <c r="D4" s="11" t="s">
        <v>87</v>
      </c>
      <c r="E4" s="11" t="s">
        <v>88</v>
      </c>
      <c r="F4" s="11" t="s">
        <v>89</v>
      </c>
      <c r="G4" s="11" t="s">
        <v>1</v>
      </c>
      <c r="H4" s="11" t="s">
        <v>2</v>
      </c>
      <c r="I4" s="11" t="s">
        <v>77</v>
      </c>
      <c r="J4" s="11" t="s">
        <v>3</v>
      </c>
      <c r="K4" s="11" t="s">
        <v>4</v>
      </c>
      <c r="L4" s="11" t="s">
        <v>5</v>
      </c>
      <c r="M4" s="11" t="s">
        <v>6</v>
      </c>
      <c r="N4" s="11" t="s">
        <v>7</v>
      </c>
      <c r="O4" s="11" t="s">
        <v>8</v>
      </c>
      <c r="P4" s="11" t="s">
        <v>9</v>
      </c>
      <c r="Q4" s="11" t="s">
        <v>10</v>
      </c>
      <c r="R4" s="11" t="s">
        <v>11</v>
      </c>
      <c r="S4" s="11" t="s">
        <v>12</v>
      </c>
      <c r="T4" s="11" t="s">
        <v>13</v>
      </c>
      <c r="U4" s="11" t="s">
        <v>14</v>
      </c>
      <c r="V4" s="11" t="s">
        <v>15</v>
      </c>
    </row>
    <row r="5" spans="1:32" x14ac:dyDescent="0.25">
      <c r="A5" s="17"/>
      <c r="B5" s="1" t="s">
        <v>56</v>
      </c>
      <c r="C5" s="12">
        <v>2.25</v>
      </c>
      <c r="D5" s="12">
        <v>158.5</v>
      </c>
      <c r="E5" s="12">
        <v>164</v>
      </c>
      <c r="F5" s="12">
        <v>42</v>
      </c>
      <c r="G5" s="12">
        <v>185</v>
      </c>
      <c r="H5" s="12">
        <v>178.5</v>
      </c>
      <c r="I5" s="12">
        <v>175</v>
      </c>
      <c r="J5" s="12">
        <v>124</v>
      </c>
      <c r="K5" s="12">
        <v>155</v>
      </c>
      <c r="L5" s="12">
        <v>120</v>
      </c>
      <c r="M5" s="12">
        <v>96.4</v>
      </c>
      <c r="N5" s="12">
        <v>100.7</v>
      </c>
      <c r="O5" s="12">
        <v>105</v>
      </c>
      <c r="P5" s="12">
        <v>89.25</v>
      </c>
      <c r="Q5" s="12">
        <v>40.25</v>
      </c>
      <c r="R5" s="12">
        <v>41.3</v>
      </c>
      <c r="S5" s="12">
        <v>70</v>
      </c>
      <c r="T5" s="12">
        <v>70</v>
      </c>
      <c r="U5" s="12">
        <v>46</v>
      </c>
      <c r="V5" s="12">
        <v>72</v>
      </c>
      <c r="Y5" s="1" t="s">
        <v>51</v>
      </c>
      <c r="Z5" s="3">
        <f>SUMPRODUCT(C5:V5,C7:V7)</f>
        <v>41.625</v>
      </c>
      <c r="AA5" t="s">
        <v>67</v>
      </c>
    </row>
    <row r="6" spans="1:32" x14ac:dyDescent="0.25">
      <c r="B6" s="18"/>
      <c r="W6" t="s">
        <v>47</v>
      </c>
      <c r="X6" t="s">
        <v>48</v>
      </c>
    </row>
    <row r="7" spans="1:32" x14ac:dyDescent="0.25">
      <c r="B7" s="1" t="s">
        <v>57</v>
      </c>
      <c r="C7" s="21">
        <v>0.1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21">
        <v>0</v>
      </c>
      <c r="U7" s="21">
        <v>0.9</v>
      </c>
      <c r="V7" s="21">
        <v>0</v>
      </c>
      <c r="W7" s="10">
        <f>SUM(C7:V7)</f>
        <v>1</v>
      </c>
      <c r="X7" s="4" t="str">
        <f>[1]!WB(W7,"=",Y7)</f>
        <v>=</v>
      </c>
      <c r="Y7" s="11">
        <v>1</v>
      </c>
    </row>
    <row r="8" spans="1:32" x14ac:dyDescent="0.25">
      <c r="C8" t="s">
        <v>63</v>
      </c>
    </row>
    <row r="9" spans="1:32" x14ac:dyDescent="0.25">
      <c r="A9" s="16" t="s">
        <v>64</v>
      </c>
      <c r="B9" s="1" t="s">
        <v>69</v>
      </c>
      <c r="E9" t="s">
        <v>49</v>
      </c>
    </row>
    <row r="10" spans="1:32" x14ac:dyDescent="0.25">
      <c r="A10" s="14">
        <v>0</v>
      </c>
      <c r="C10" s="13">
        <v>29.9</v>
      </c>
      <c r="D10" s="13">
        <v>105</v>
      </c>
      <c r="E10" s="13">
        <v>105</v>
      </c>
      <c r="F10" s="13">
        <v>91.3</v>
      </c>
      <c r="G10" s="13">
        <v>230</v>
      </c>
      <c r="H10" s="13">
        <v>150</v>
      </c>
      <c r="I10" s="13">
        <v>298</v>
      </c>
      <c r="J10" s="13">
        <v>93</v>
      </c>
      <c r="K10" s="13">
        <v>197.2</v>
      </c>
      <c r="L10" s="13">
        <v>73.8</v>
      </c>
      <c r="M10" s="13">
        <v>78.099999999999994</v>
      </c>
      <c r="N10" s="13">
        <v>78.099999999999994</v>
      </c>
      <c r="O10" s="13">
        <v>98.4</v>
      </c>
      <c r="P10" s="13">
        <v>81.7</v>
      </c>
      <c r="Q10" s="13">
        <v>89.4</v>
      </c>
      <c r="R10" s="13">
        <v>89.4</v>
      </c>
      <c r="S10" s="13">
        <v>150</v>
      </c>
      <c r="T10" s="13">
        <v>136.9</v>
      </c>
      <c r="U10" s="13">
        <v>138.1</v>
      </c>
      <c r="V10" s="13">
        <v>116.1</v>
      </c>
    </row>
    <row r="11" spans="1:32" x14ac:dyDescent="0.25">
      <c r="A11" s="15">
        <v>0.1</v>
      </c>
      <c r="B11" s="19">
        <v>130</v>
      </c>
      <c r="C11" s="13">
        <v>30</v>
      </c>
      <c r="D11" s="13">
        <v>223</v>
      </c>
      <c r="E11" s="13">
        <v>240.2</v>
      </c>
      <c r="F11" s="13">
        <v>126.3</v>
      </c>
      <c r="G11" s="13">
        <v>230.2</v>
      </c>
      <c r="H11" s="13">
        <v>267.2</v>
      </c>
      <c r="I11" s="13">
        <v>314</v>
      </c>
      <c r="J11" s="13">
        <v>173.7</v>
      </c>
      <c r="K11" s="13">
        <v>208.6</v>
      </c>
      <c r="L11" s="13">
        <v>100</v>
      </c>
      <c r="M11" s="13">
        <v>112.1</v>
      </c>
      <c r="N11" s="13">
        <v>112.1</v>
      </c>
      <c r="O11" s="13">
        <v>109.4</v>
      </c>
      <c r="P11" s="13">
        <v>114.1</v>
      </c>
      <c r="Q11" s="13">
        <v>103</v>
      </c>
      <c r="R11" s="13">
        <v>103</v>
      </c>
      <c r="S11" s="13">
        <v>165</v>
      </c>
      <c r="T11" s="13">
        <v>155.4</v>
      </c>
      <c r="U11" s="13">
        <v>181.1</v>
      </c>
      <c r="V11" s="13">
        <v>168.7</v>
      </c>
      <c r="AF11" s="2"/>
    </row>
    <row r="12" spans="1:32" x14ac:dyDescent="0.25">
      <c r="A12" s="15">
        <v>0.3</v>
      </c>
      <c r="B12" s="19">
        <v>160</v>
      </c>
      <c r="C12" s="13">
        <v>32.4</v>
      </c>
      <c r="D12" s="13">
        <v>245</v>
      </c>
      <c r="E12" s="13">
        <v>245</v>
      </c>
      <c r="F12" s="13">
        <v>145.69999999999999</v>
      </c>
      <c r="G12" s="13">
        <v>230.4</v>
      </c>
      <c r="H12" s="13">
        <v>278.3</v>
      </c>
      <c r="I12" s="13">
        <v>320.39999999999998</v>
      </c>
      <c r="J12" s="13">
        <v>215.2</v>
      </c>
      <c r="K12" s="13">
        <v>210</v>
      </c>
      <c r="L12" s="13">
        <v>180</v>
      </c>
      <c r="M12" s="13">
        <v>185</v>
      </c>
      <c r="N12" s="13">
        <v>160</v>
      </c>
      <c r="O12" s="13">
        <v>113.1</v>
      </c>
      <c r="P12" s="13">
        <v>149</v>
      </c>
      <c r="Q12" s="13">
        <v>108.2</v>
      </c>
      <c r="R12" s="13">
        <v>108.2</v>
      </c>
      <c r="S12" s="13">
        <v>170</v>
      </c>
      <c r="T12" s="13">
        <v>161.5</v>
      </c>
      <c r="U12" s="13">
        <v>200.2</v>
      </c>
      <c r="V12" s="13">
        <v>194.6</v>
      </c>
    </row>
    <row r="13" spans="1:32" x14ac:dyDescent="0.25">
      <c r="A13" s="15">
        <v>0.5</v>
      </c>
      <c r="B13" s="19">
        <v>180</v>
      </c>
      <c r="C13" s="13">
        <v>34</v>
      </c>
      <c r="D13" s="13">
        <v>269</v>
      </c>
      <c r="E13" s="13">
        <v>268</v>
      </c>
      <c r="F13" s="13">
        <v>170.2</v>
      </c>
      <c r="G13" s="13">
        <v>230.6</v>
      </c>
      <c r="H13" s="13">
        <v>278.5</v>
      </c>
      <c r="I13" s="13">
        <v>328</v>
      </c>
      <c r="J13" s="13">
        <v>224.1</v>
      </c>
      <c r="K13" s="13">
        <v>212.4</v>
      </c>
      <c r="L13" s="13">
        <v>216.3</v>
      </c>
      <c r="M13" s="13">
        <v>217.4</v>
      </c>
      <c r="N13" s="13">
        <v>215</v>
      </c>
      <c r="O13" s="13">
        <v>118.4</v>
      </c>
      <c r="P13" s="13">
        <v>195.6</v>
      </c>
      <c r="Q13" s="13">
        <v>115.6</v>
      </c>
      <c r="R13" s="13">
        <v>115.6</v>
      </c>
      <c r="S13" s="13">
        <v>185</v>
      </c>
      <c r="T13" s="13">
        <v>167.6</v>
      </c>
      <c r="U13" s="13">
        <v>219.8</v>
      </c>
      <c r="V13" s="13">
        <v>218.5</v>
      </c>
    </row>
    <row r="14" spans="1:32" x14ac:dyDescent="0.25">
      <c r="A14" s="15">
        <v>0.7</v>
      </c>
      <c r="B14" s="19">
        <v>200</v>
      </c>
      <c r="C14" s="13">
        <v>36</v>
      </c>
      <c r="D14" s="13">
        <v>290</v>
      </c>
      <c r="E14" s="13">
        <v>285</v>
      </c>
      <c r="F14" s="13">
        <v>202.1</v>
      </c>
      <c r="G14" s="13">
        <v>230.8</v>
      </c>
      <c r="H14" s="13">
        <v>279</v>
      </c>
      <c r="I14" s="13">
        <v>339</v>
      </c>
      <c r="J14" s="13">
        <v>231.4</v>
      </c>
      <c r="K14" s="13">
        <v>230</v>
      </c>
      <c r="L14" s="13">
        <v>280</v>
      </c>
      <c r="M14" s="13">
        <v>300</v>
      </c>
      <c r="N14" s="13">
        <v>265</v>
      </c>
      <c r="O14" s="13">
        <v>127.4</v>
      </c>
      <c r="P14" s="13">
        <v>249.6</v>
      </c>
      <c r="Q14" s="13">
        <v>131.69999999999999</v>
      </c>
      <c r="R14" s="13">
        <v>131.69999999999999</v>
      </c>
      <c r="S14" s="13">
        <v>205</v>
      </c>
      <c r="T14" s="13">
        <v>174.9</v>
      </c>
      <c r="U14" s="13">
        <v>244.5</v>
      </c>
      <c r="V14" s="13">
        <v>243.8</v>
      </c>
    </row>
    <row r="15" spans="1:32" x14ac:dyDescent="0.25">
      <c r="A15" s="15">
        <v>0.9</v>
      </c>
      <c r="B15" s="19">
        <v>245</v>
      </c>
      <c r="C15" s="13">
        <v>39</v>
      </c>
      <c r="D15" s="13">
        <v>329.2</v>
      </c>
      <c r="E15" s="13">
        <v>322.3</v>
      </c>
      <c r="F15" s="13">
        <v>248.9</v>
      </c>
      <c r="G15" s="13">
        <v>231</v>
      </c>
      <c r="H15" s="13">
        <v>285</v>
      </c>
      <c r="I15" s="13">
        <v>362</v>
      </c>
      <c r="J15" s="13">
        <v>267.2</v>
      </c>
      <c r="K15" s="13">
        <v>232.7</v>
      </c>
      <c r="L15" s="13">
        <v>330.1</v>
      </c>
      <c r="M15" s="13">
        <v>350.2</v>
      </c>
      <c r="N15" s="13">
        <v>305</v>
      </c>
      <c r="O15" s="13">
        <v>145.6</v>
      </c>
      <c r="P15" s="13">
        <v>338.6</v>
      </c>
      <c r="Q15" s="13">
        <v>182.5</v>
      </c>
      <c r="R15" s="13">
        <v>182.5</v>
      </c>
      <c r="S15" s="13">
        <v>254</v>
      </c>
      <c r="T15" s="13">
        <v>189.7</v>
      </c>
      <c r="U15" s="13">
        <v>279.3</v>
      </c>
      <c r="V15" s="13">
        <v>278.3</v>
      </c>
    </row>
    <row r="16" spans="1:32" x14ac:dyDescent="0.25">
      <c r="A16" s="14">
        <v>1</v>
      </c>
      <c r="B16" s="19">
        <v>300</v>
      </c>
      <c r="C16" s="13">
        <v>43</v>
      </c>
      <c r="D16" s="13">
        <v>388.6</v>
      </c>
      <c r="E16" s="13">
        <v>390</v>
      </c>
      <c r="F16" s="13">
        <v>269.3</v>
      </c>
      <c r="G16" s="13">
        <v>232</v>
      </c>
      <c r="H16" s="13">
        <v>319</v>
      </c>
      <c r="I16" s="13">
        <v>443</v>
      </c>
      <c r="J16" s="13">
        <v>391.4</v>
      </c>
      <c r="K16" s="13">
        <v>363.4</v>
      </c>
      <c r="L16" s="13">
        <v>397.6</v>
      </c>
      <c r="M16" s="13">
        <v>421.7</v>
      </c>
      <c r="N16" s="13">
        <v>384</v>
      </c>
      <c r="O16" s="13">
        <v>178.6</v>
      </c>
      <c r="P16" s="13">
        <v>414.1</v>
      </c>
      <c r="Q16" s="13">
        <v>253.2</v>
      </c>
      <c r="R16" s="13">
        <v>253.2</v>
      </c>
      <c r="S16" s="13">
        <v>318</v>
      </c>
      <c r="T16" s="13">
        <v>222.3</v>
      </c>
      <c r="U16" s="13">
        <v>326.5</v>
      </c>
      <c r="V16" s="13">
        <v>312.5</v>
      </c>
    </row>
    <row r="18" spans="2:7" x14ac:dyDescent="0.25">
      <c r="B18" t="s">
        <v>75</v>
      </c>
      <c r="D18" s="1" t="s">
        <v>72</v>
      </c>
    </row>
    <row r="19" spans="2:7" x14ac:dyDescent="0.25">
      <c r="B19" s="1" t="s">
        <v>71</v>
      </c>
      <c r="D19" s="1" t="s">
        <v>70</v>
      </c>
      <c r="G19" s="17" t="s">
        <v>73</v>
      </c>
    </row>
    <row r="20" spans="2:7" x14ac:dyDescent="0.25">
      <c r="B20" s="1" t="s">
        <v>70</v>
      </c>
      <c r="D20" s="1" t="s">
        <v>74</v>
      </c>
      <c r="E20" s="1" t="s">
        <v>50</v>
      </c>
      <c r="G20" t="s">
        <v>65</v>
      </c>
    </row>
    <row r="21" spans="2:7" x14ac:dyDescent="0.25">
      <c r="B21" s="10">
        <f>A11</f>
        <v>0.1</v>
      </c>
      <c r="C21" s="4" t="str">
        <f>[1]!WB(B21,"&gt;=",D21)</f>
        <v>=&gt;=</v>
      </c>
      <c r="D21" s="20">
        <f>E$21*SUMIFS(C$7:V$7,C$11:V$11,"&lt;="&amp;B11)+E$22*SUMIFS(C$7:V$7,C$12:V$12,"&lt;="&amp;B11)+E$23*SUMIFS(C$7:V$7,C$13:V$13,"&lt;="&amp;B11)+E$24*SUMIFS(C$7:V$7,C$14:V$14,"&lt;="&amp;B11)+E$25*SUMIFS(C$7:V$7,C$15:V$15,"&lt;="&amp;B11)+E$26*SUMIFS(C$7:V$7,C$16:V$16,"&lt;="&amp;B11)</f>
        <v>0.1</v>
      </c>
      <c r="E21" s="10">
        <f>A11-A10</f>
        <v>0.1</v>
      </c>
      <c r="G21" t="s">
        <v>66</v>
      </c>
    </row>
    <row r="22" spans="2:7" x14ac:dyDescent="0.25">
      <c r="B22" s="10">
        <f>A12</f>
        <v>0.3</v>
      </c>
      <c r="C22" s="4" t="str">
        <f>[1]!WB(B22,"&gt;=",D22)</f>
        <v>&gt;=</v>
      </c>
      <c r="D22" s="20">
        <f>E$21*SUMIFS(C$7:V$7,C$11:V$11,"&lt;="&amp;B12)+E$22*SUMIFS(C$7:V$7,C$12:V$12,"&lt;="&amp;B12)+E$23*SUMIFS(C$7:V$7,C$13:V$13,"&lt;="&amp;B12)+E$24*SUMIFS(C$7:V$7,C$14:V$14,"&lt;="&amp;B12)+E$25*SUMIFS(C$7:V$7,C$15:V$15,"&lt;="&amp;B12)+E$26*SUMIFS(C$7:V$7,C$16:V$16,"&lt;="&amp;B12)</f>
        <v>0.1</v>
      </c>
      <c r="E22" s="10">
        <f>A12-A11</f>
        <v>0.19999999999999998</v>
      </c>
    </row>
    <row r="23" spans="2:7" x14ac:dyDescent="0.25">
      <c r="B23" s="10">
        <f>A13</f>
        <v>0.5</v>
      </c>
      <c r="C23" s="4" t="str">
        <f>[1]!WB(B23,"&gt;=",D23)</f>
        <v>&gt;=</v>
      </c>
      <c r="D23" s="20">
        <f>E$21*SUMIFS(C$7:V$7,C$11:V$11,"&lt;="&amp;B13)+E$22*SUMIFS(C$7:V$7,C$12:V$12,"&lt;="&amp;B13)+E$23*SUMIFS(C$7:V$7,C$13:V$13,"&lt;="&amp;B13)+E$24*SUMIFS(C$7:V$7,C$14:V$14,"&lt;="&amp;B13)+E$25*SUMIFS(C$7:V$7,C$15:V$15,"&lt;="&amp;B13)+E$26*SUMIFS(C$7:V$7,C$16:V$16,"&lt;="&amp;B13)</f>
        <v>0.1</v>
      </c>
      <c r="E23" s="10">
        <f>A13-A12</f>
        <v>0.2</v>
      </c>
      <c r="G23" t="s">
        <v>58</v>
      </c>
    </row>
    <row r="24" spans="2:7" x14ac:dyDescent="0.25">
      <c r="B24" s="10">
        <f>A14</f>
        <v>0.7</v>
      </c>
      <c r="C24" s="4" t="str">
        <f>[1]!WB(B24,"&gt;=",D24)</f>
        <v>&gt;=</v>
      </c>
      <c r="D24" s="20">
        <f>E$21*SUMIFS(C$7:V$7,C$11:V$11,"&lt;="&amp;B14)+E$22*SUMIFS(C$7:V$7,C$12:V$12,"&lt;="&amp;B14)+E$23*SUMIFS(C$7:V$7,C$13:V$13,"&lt;="&amp;B14)+E$24*SUMIFS(C$7:V$7,C$14:V$14,"&lt;="&amp;B14)+E$25*SUMIFS(C$7:V$7,C$15:V$15,"&lt;="&amp;B14)+E$26*SUMIFS(C$7:V$7,C$16:V$16,"&lt;="&amp;B14)</f>
        <v>0.19000000000000003</v>
      </c>
      <c r="E24" s="10">
        <f>A14-A13</f>
        <v>0.19999999999999996</v>
      </c>
      <c r="G24" t="s">
        <v>59</v>
      </c>
    </row>
    <row r="25" spans="2:7" x14ac:dyDescent="0.25">
      <c r="B25" s="10">
        <f>A15</f>
        <v>0.9</v>
      </c>
      <c r="C25" s="4" t="str">
        <f>[1]!WB(B25,"&gt;=",D25)</f>
        <v>&gt;=</v>
      </c>
      <c r="D25" s="20">
        <f>E$21*SUMIFS(C$7:V$7,C$11:V$11,"&lt;="&amp;B15)+E$22*SUMIFS(C$7:V$7,C$12:V$12,"&lt;="&amp;B15)+E$23*SUMIFS(C$7:V$7,C$13:V$13,"&lt;="&amp;B15)+E$24*SUMIFS(C$7:V$7,C$14:V$14,"&lt;="&amp;B15)+E$25*SUMIFS(C$7:V$7,C$15:V$15,"&lt;="&amp;B15)+E$26*SUMIFS(C$7:V$7,C$16:V$16,"&lt;="&amp;B15)</f>
        <v>0.73</v>
      </c>
      <c r="E25" s="10">
        <f>A15-A14</f>
        <v>0.20000000000000007</v>
      </c>
      <c r="G25" t="s">
        <v>60</v>
      </c>
    </row>
    <row r="26" spans="2:7" x14ac:dyDescent="0.25">
      <c r="B26" s="10">
        <f>A16</f>
        <v>1</v>
      </c>
      <c r="C26" s="4" t="str">
        <f>[1]!WB(B26,"&gt;=",D26)</f>
        <v>&gt;=</v>
      </c>
      <c r="D26" s="20">
        <f>E$21*SUMIFS(C$7:V$7,C$11:V$11,"&lt;="&amp;B16)+E$22*SUMIFS(C$7:V$7,C$12:V$12,"&lt;="&amp;B16)+E$23*SUMIFS(C$7:V$7,C$13:V$13,"&lt;="&amp;B16)+E$24*SUMIFS(C$7:V$7,C$14:V$14,"&lt;="&amp;B16)+E$25*SUMIFS(C$7:V$7,C$15:V$15,"&lt;="&amp;B16)+E$26*SUMIFS(C$7:V$7,C$16:V$16,"&lt;="&amp;B16)</f>
        <v>0.91</v>
      </c>
      <c r="E26" s="10">
        <f>A16-A15</f>
        <v>9.9999999999999978E-2</v>
      </c>
    </row>
    <row r="29" spans="2:7" x14ac:dyDescent="0.25">
      <c r="B29" t="s">
        <v>86</v>
      </c>
    </row>
  </sheetData>
  <pageMargins left="0.7" right="0.7" top="0.75" bottom="0.75" header="0.3" footer="0.3"/>
  <pageSetup orientation="portrait" horizontalDpi="300" verticalDpi="300" r:id="rId1"/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Distillation Curve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2024-03-22T18:19:49Z</dcterms:created>
  <dcterms:modified xsi:type="dcterms:W3CDTF">2024-03-22T19:12:39Z</dcterms:modified>
</cp:coreProperties>
</file>